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0" yWindow="105" windowWidth="10830" windowHeight="12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Лист1!$A$1:$O$38</definedName>
  </definedNames>
  <calcPr calcId="145621"/>
</workbook>
</file>

<file path=xl/calcChain.xml><?xml version="1.0" encoding="utf-8"?>
<calcChain xmlns="http://schemas.openxmlformats.org/spreadsheetml/2006/main">
  <c r="C9" i="1" l="1"/>
  <c r="C27" i="1" l="1"/>
  <c r="J27" i="1" l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N27" i="1"/>
  <c r="N26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C8" i="1"/>
  <c r="M30" i="1" l="1"/>
  <c r="M33" i="1" s="1"/>
  <c r="K30" i="1"/>
  <c r="I30" i="1"/>
  <c r="I33" i="1" s="1"/>
  <c r="C15" i="1"/>
  <c r="L15" i="1"/>
  <c r="H15" i="1"/>
  <c r="H26" i="1"/>
  <c r="H27" i="1"/>
  <c r="H25" i="1"/>
  <c r="H23" i="1"/>
  <c r="H22" i="1"/>
  <c r="H9" i="1"/>
  <c r="H10" i="1"/>
  <c r="H11" i="1"/>
  <c r="H12" i="1"/>
  <c r="H13" i="1"/>
  <c r="H14" i="1"/>
  <c r="H16" i="1"/>
  <c r="H17" i="1"/>
  <c r="H18" i="1"/>
  <c r="H19" i="1"/>
  <c r="H20" i="1"/>
  <c r="H21" i="1"/>
  <c r="H8" i="1"/>
  <c r="L26" i="1"/>
  <c r="L27" i="1"/>
  <c r="L25" i="1"/>
  <c r="L23" i="1"/>
  <c r="L22" i="1"/>
  <c r="L9" i="1"/>
  <c r="L10" i="1"/>
  <c r="L11" i="1"/>
  <c r="L12" i="1"/>
  <c r="L13" i="1"/>
  <c r="L14" i="1"/>
  <c r="L16" i="1"/>
  <c r="L17" i="1"/>
  <c r="L18" i="1"/>
  <c r="L19" i="1"/>
  <c r="L20" i="1"/>
  <c r="L21" i="1"/>
  <c r="L8" i="1"/>
  <c r="C33" i="1" l="1"/>
  <c r="D15" i="1"/>
  <c r="E15" i="1"/>
  <c r="C32" i="1"/>
  <c r="F15" i="1"/>
  <c r="D11" i="1"/>
  <c r="D8" i="1"/>
  <c r="E27" i="1"/>
  <c r="D27" i="1"/>
  <c r="E25" i="1"/>
  <c r="D25" i="1"/>
  <c r="E22" i="1"/>
  <c r="D22" i="1"/>
  <c r="D21" i="1"/>
  <c r="D20" i="1"/>
  <c r="D19" i="1"/>
  <c r="D18" i="1"/>
  <c r="D17" i="1"/>
  <c r="E16" i="1"/>
  <c r="D16" i="1"/>
  <c r="E14" i="1"/>
  <c r="D14" i="1"/>
  <c r="E13" i="1"/>
  <c r="D13" i="1"/>
  <c r="E12" i="1"/>
  <c r="D12" i="1"/>
  <c r="D10" i="1"/>
  <c r="E9" i="1"/>
  <c r="D9" i="1"/>
  <c r="G30" i="1"/>
  <c r="G34" i="1" s="1"/>
  <c r="C22" i="1"/>
  <c r="C31" i="1" l="1"/>
  <c r="C34" i="1"/>
  <c r="C26" i="1"/>
  <c r="C25" i="1"/>
  <c r="C21" i="1"/>
  <c r="C20" i="1"/>
  <c r="C19" i="1"/>
  <c r="C18" i="1"/>
  <c r="C17" i="1"/>
  <c r="C16" i="1"/>
  <c r="C14" i="1"/>
  <c r="C13" i="1"/>
  <c r="C12" i="1"/>
  <c r="C11" i="1"/>
  <c r="C10" i="1"/>
  <c r="C30" i="1" l="1"/>
  <c r="D26" i="1"/>
  <c r="D30" i="1" s="1"/>
  <c r="E11" i="1"/>
  <c r="E26" i="1"/>
  <c r="F9" i="1"/>
  <c r="F11" i="1"/>
  <c r="F12" i="1"/>
  <c r="F13" i="1"/>
  <c r="F14" i="1"/>
  <c r="F16" i="1"/>
  <c r="F22" i="1"/>
  <c r="F25" i="1"/>
  <c r="F26" i="1"/>
  <c r="F21" i="1" l="1"/>
  <c r="E21" i="1"/>
  <c r="F20" i="1"/>
  <c r="E20" i="1"/>
  <c r="F19" i="1"/>
  <c r="E19" i="1"/>
  <c r="F18" i="1"/>
  <c r="E18" i="1"/>
  <c r="F17" i="1"/>
  <c r="E17" i="1"/>
  <c r="E8" i="1"/>
  <c r="F10" i="1"/>
  <c r="E10" i="1"/>
  <c r="F27" i="1"/>
  <c r="F8" i="1"/>
  <c r="N30" i="1"/>
  <c r="L30" i="1"/>
  <c r="J30" i="1"/>
  <c r="H30" i="1"/>
  <c r="E30" i="1" l="1"/>
  <c r="F30" i="1"/>
</calcChain>
</file>

<file path=xl/sharedStrings.xml><?xml version="1.0" encoding="utf-8"?>
<sst xmlns="http://schemas.openxmlformats.org/spreadsheetml/2006/main" count="54" uniqueCount="47">
  <si>
    <t>№</t>
  </si>
  <si>
    <t>Название населённого пункта</t>
  </si>
  <si>
    <t>Количество светильников уличного освещения</t>
  </si>
  <si>
    <t>без приборов учёта</t>
  </si>
  <si>
    <t>с приборами учёта</t>
  </si>
  <si>
    <t>ВСЕГО</t>
  </si>
  <si>
    <t>Долгие Бороды</t>
  </si>
  <si>
    <t>Количество</t>
  </si>
  <si>
    <t>Усадье</t>
  </si>
  <si>
    <t>Станки</t>
  </si>
  <si>
    <t>Ящерово</t>
  </si>
  <si>
    <t>Борисово</t>
  </si>
  <si>
    <t>Терехово</t>
  </si>
  <si>
    <t>Байнёво</t>
  </si>
  <si>
    <t>Новая</t>
  </si>
  <si>
    <t>Ключи</t>
  </si>
  <si>
    <t>Едно</t>
  </si>
  <si>
    <t>Плотично</t>
  </si>
  <si>
    <t>Горка</t>
  </si>
  <si>
    <t>Шуя</t>
  </si>
  <si>
    <t>Закидово</t>
  </si>
  <si>
    <t>Нелюшка</t>
  </si>
  <si>
    <t>Рощино</t>
  </si>
  <si>
    <t>ВСЕГО светильников</t>
  </si>
  <si>
    <r>
      <rPr>
        <sz val="12"/>
        <color theme="1"/>
        <rFont val="Times New Roman"/>
        <family val="1"/>
        <charset val="204"/>
      </rPr>
      <t xml:space="preserve">∑ </t>
    </r>
    <r>
      <rPr>
        <sz val="12"/>
        <color theme="1"/>
        <rFont val="Times New Roman"/>
        <family val="2"/>
        <charset val="204"/>
      </rPr>
      <t>Мощность (кWт)</t>
    </r>
  </si>
  <si>
    <r>
      <rPr>
        <sz val="12"/>
        <color theme="1"/>
        <rFont val="Times New Roman"/>
        <family val="1"/>
        <charset val="204"/>
      </rPr>
      <t>∑</t>
    </r>
    <r>
      <rPr>
        <sz val="9.6"/>
        <color theme="1"/>
        <rFont val="Times New Roman"/>
        <family val="2"/>
        <charset val="204"/>
      </rPr>
      <t xml:space="preserve"> </t>
    </r>
    <r>
      <rPr>
        <sz val="12"/>
        <color theme="1"/>
        <rFont val="Times New Roman"/>
        <family val="2"/>
        <charset val="204"/>
      </rPr>
      <t>Мощность (кWт)</t>
    </r>
  </si>
  <si>
    <r>
      <t xml:space="preserve">∑ </t>
    </r>
    <r>
      <rPr>
        <sz val="12"/>
        <color theme="1"/>
        <rFont val="Times New Roman"/>
        <family val="2"/>
        <charset val="204"/>
      </rPr>
      <t>Мощность (кWт)</t>
    </r>
  </si>
  <si>
    <r>
      <t xml:space="preserve">Суммарная мощность светильников </t>
    </r>
    <r>
      <rPr>
        <b/>
        <sz val="12"/>
        <color theme="1"/>
        <rFont val="Times New Roman"/>
        <family val="1"/>
        <charset val="204"/>
      </rPr>
      <t>без счётчиков</t>
    </r>
  </si>
  <si>
    <r>
      <t>Суммарная мощность светильников</t>
    </r>
    <r>
      <rPr>
        <b/>
        <sz val="12"/>
        <color theme="1"/>
        <rFont val="Times New Roman"/>
        <family val="1"/>
        <charset val="204"/>
      </rPr>
      <t xml:space="preserve"> со счётчиками</t>
    </r>
  </si>
  <si>
    <t>Ужин</t>
  </si>
  <si>
    <t xml:space="preserve">Новотроицы </t>
  </si>
  <si>
    <t>всего без счётчика</t>
  </si>
  <si>
    <t>всего со счётчиком</t>
  </si>
  <si>
    <t>всего ДРЛ</t>
  </si>
  <si>
    <t>ДРЛ мощностью kW</t>
  </si>
  <si>
    <t>ЭС мощностью kW</t>
  </si>
  <si>
    <t>Суммарная мощность всех светильников</t>
  </si>
  <si>
    <t>О92450</t>
  </si>
  <si>
    <t>О9124095</t>
  </si>
  <si>
    <t>ОО7858039000117</t>
  </si>
  <si>
    <t>О9453446</t>
  </si>
  <si>
    <r>
      <rPr>
        <b/>
        <sz val="14"/>
        <color theme="1"/>
        <rFont val="Times New Roman"/>
        <family val="1"/>
        <charset val="204"/>
      </rPr>
      <t xml:space="preserve">СОГЛАСОВАНО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Глава ащдминистрации сельского поселения                                                                            …………………    В.Б. Мячин                                         </t>
    </r>
  </si>
  <si>
    <r>
      <rPr>
        <b/>
        <sz val="14"/>
        <color theme="1"/>
        <rFont val="Times New Roman"/>
        <family val="1"/>
        <charset val="204"/>
      </rPr>
      <t xml:space="preserve">СОГЛАСОВАНО      </t>
    </r>
    <r>
      <rPr>
        <sz val="14"/>
        <color theme="1"/>
        <rFont val="Times New Roman"/>
        <family val="2"/>
        <charset val="204"/>
      </rPr>
      <t xml:space="preserve">                                                 Директор Производственного отделения "Валдайские электрические сети" филиала ОАО "МРСК Северо-Запада" "Новгородэнерго"                                                                                                   …………...............… В.В. Приколотин                                                                        </t>
    </r>
  </si>
  <si>
    <t>ОО528132</t>
  </si>
  <si>
    <t>всего светодиодных</t>
  </si>
  <si>
    <t>Приборы учёта (сверено 07.11.2023)</t>
  </si>
  <si>
    <r>
      <rPr>
        <b/>
        <sz val="18"/>
        <color theme="1"/>
        <rFont val="Times New Roman"/>
        <family val="1"/>
        <charset val="204"/>
      </rPr>
      <t xml:space="preserve">Перечень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светильников уличного освещения в населённых пунктах Рощинского сельского поселения Валдайского района Новгородской области по состоянию на    </t>
    </r>
    <r>
      <rPr>
        <b/>
        <i/>
        <sz val="20"/>
        <color rgb="FFC00000"/>
        <rFont val="Times New Roman"/>
        <family val="1"/>
        <charset val="204"/>
      </rPr>
      <t xml:space="preserve"> 07.11.2023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</si>
</sst>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i/>
      <sz val="10"/>
      <color theme="1"/>
      <name val="Times New Roman"/>
      <family val="2"/>
      <charset val="204"/>
    </font>
    <font>
      <b/>
      <i/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.6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i/>
      <sz val="20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1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textRotation="90" wrapText="1"/>
    </xf>
    <xf numFmtId="164" fontId="7" fillId="0" borderId="1" xfId="0" applyNumberFormat="1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textRotation="90" wrapText="1"/>
    </xf>
    <xf numFmtId="1" fontId="12" fillId="0" borderId="1" xfId="0" applyNumberFormat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2" borderId="1" xfId="0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" fontId="0" fillId="2" borderId="1" xfId="0" applyNumberFormat="1" applyFill="1" applyBorder="1" applyAlignment="1">
      <alignment horizontal="center" vertical="center" textRotation="90" wrapText="1"/>
    </xf>
    <xf numFmtId="164" fontId="0" fillId="2" borderId="1" xfId="0" applyNumberFormat="1" applyFill="1" applyBorder="1" applyAlignment="1">
      <alignment horizontal="center" vertical="center" textRotation="90" wrapText="1"/>
    </xf>
    <xf numFmtId="0" fontId="0" fillId="2" borderId="1" xfId="0" applyNumberForma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1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textRotation="90" wrapText="1"/>
    </xf>
    <xf numFmtId="164" fontId="7" fillId="3" borderId="1" xfId="0" applyNumberFormat="1" applyFont="1" applyFill="1" applyBorder="1" applyAlignment="1">
      <alignment horizontal="center" vertical="center" textRotation="90" wrapText="1"/>
    </xf>
    <xf numFmtId="1" fontId="0" fillId="3" borderId="1" xfId="0" applyNumberFormat="1" applyFill="1" applyBorder="1" applyAlignment="1">
      <alignment horizontal="center" vertical="center" textRotation="90" wrapText="1"/>
    </xf>
    <xf numFmtId="164" fontId="0" fillId="3" borderId="1" xfId="0" applyNumberForma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textRotation="90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17"/>
  <sheetViews>
    <sheetView tabSelected="1" topLeftCell="A19" zoomScale="70" zoomScaleNormal="70" workbookViewId="0">
      <selection activeCell="L33" sqref="L33"/>
    </sheetView>
  </sheetViews>
  <sheetFormatPr defaultRowHeight="15.75" x14ac:dyDescent="0.25"/>
  <cols>
    <col min="1" max="1" width="4.125" customWidth="1"/>
    <col min="2" max="2" width="21.375" customWidth="1"/>
    <col min="3" max="3" width="4.875" customWidth="1"/>
    <col min="4" max="4" width="7.875" customWidth="1"/>
    <col min="5" max="5" width="7.5" customWidth="1"/>
    <col min="6" max="6" width="6.5" customWidth="1"/>
    <col min="7" max="7" width="3.375" customWidth="1"/>
    <col min="8" max="8" width="6.125" customWidth="1"/>
    <col min="9" max="9" width="3.875" customWidth="1"/>
    <col min="10" max="10" width="8.125" customWidth="1"/>
    <col min="11" max="11" width="3.625" customWidth="1"/>
    <col min="12" max="12" width="7.375" customWidth="1"/>
    <col min="13" max="13" width="4.625" customWidth="1"/>
    <col min="14" max="14" width="7.375" customWidth="1"/>
    <col min="15" max="15" width="16.375" customWidth="1"/>
    <col min="16" max="16" width="34.625" customWidth="1"/>
    <col min="17" max="17" width="20.875" customWidth="1"/>
  </cols>
  <sheetData>
    <row r="1" spans="1:53" ht="80.25" customHeight="1" x14ac:dyDescent="0.2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</row>
    <row r="2" spans="1:53" ht="129.75" customHeight="1" x14ac:dyDescent="0.25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8" t="s">
        <v>42</v>
      </c>
      <c r="K2" s="59"/>
      <c r="L2" s="59"/>
      <c r="M2" s="59"/>
      <c r="N2" s="59"/>
      <c r="O2" s="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</row>
    <row r="3" spans="1:53" s="2" customFormat="1" ht="31.5" customHeight="1" x14ac:dyDescent="0.25">
      <c r="A3" s="60" t="s">
        <v>0</v>
      </c>
      <c r="B3" s="60" t="s">
        <v>1</v>
      </c>
      <c r="C3" s="61" t="s">
        <v>2</v>
      </c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 t="s">
        <v>45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2" customFormat="1" ht="15.75" customHeight="1" x14ac:dyDescent="0.25">
      <c r="A4" s="60"/>
      <c r="B4" s="60"/>
      <c r="C4" s="62" t="s">
        <v>23</v>
      </c>
      <c r="D4" s="62" t="s">
        <v>28</v>
      </c>
      <c r="E4" s="62" t="s">
        <v>27</v>
      </c>
      <c r="F4" s="63" t="s">
        <v>36</v>
      </c>
      <c r="G4" s="57" t="s">
        <v>3</v>
      </c>
      <c r="H4" s="57"/>
      <c r="I4" s="57"/>
      <c r="J4" s="57"/>
      <c r="K4" s="55" t="s">
        <v>4</v>
      </c>
      <c r="L4" s="55"/>
      <c r="M4" s="55"/>
      <c r="N4" s="55"/>
      <c r="O4" s="60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2" customFormat="1" ht="45.75" customHeight="1" x14ac:dyDescent="0.25">
      <c r="A5" s="60"/>
      <c r="B5" s="60"/>
      <c r="C5" s="62"/>
      <c r="D5" s="62"/>
      <c r="E5" s="62"/>
      <c r="F5" s="63"/>
      <c r="G5" s="57" t="s">
        <v>34</v>
      </c>
      <c r="H5" s="57"/>
      <c r="I5" s="57" t="s">
        <v>35</v>
      </c>
      <c r="J5" s="57"/>
      <c r="K5" s="55" t="s">
        <v>34</v>
      </c>
      <c r="L5" s="55"/>
      <c r="M5" s="55" t="s">
        <v>35</v>
      </c>
      <c r="N5" s="55"/>
      <c r="O5" s="6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s="2" customFormat="1" ht="38.25" customHeight="1" x14ac:dyDescent="0.25">
      <c r="A6" s="60"/>
      <c r="B6" s="60"/>
      <c r="C6" s="60"/>
      <c r="D6" s="60"/>
      <c r="E6" s="60"/>
      <c r="F6" s="60"/>
      <c r="G6" s="57">
        <v>0.25</v>
      </c>
      <c r="H6" s="57"/>
      <c r="I6" s="57">
        <v>5.5E-2</v>
      </c>
      <c r="J6" s="57"/>
      <c r="K6" s="55">
        <v>0.25</v>
      </c>
      <c r="L6" s="55"/>
      <c r="M6" s="55">
        <v>5.5E-2</v>
      </c>
      <c r="N6" s="55"/>
      <c r="O6" s="60"/>
      <c r="P6" s="36"/>
      <c r="Q6" s="36"/>
      <c r="R6" s="36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s="2" customFormat="1" ht="80.25" customHeight="1" x14ac:dyDescent="0.25">
      <c r="A7" s="60"/>
      <c r="B7" s="60"/>
      <c r="C7" s="60"/>
      <c r="D7" s="60"/>
      <c r="E7" s="60"/>
      <c r="F7" s="60"/>
      <c r="G7" s="16" t="s">
        <v>7</v>
      </c>
      <c r="H7" s="17" t="s">
        <v>24</v>
      </c>
      <c r="I7" s="16" t="s">
        <v>7</v>
      </c>
      <c r="J7" s="17" t="s">
        <v>25</v>
      </c>
      <c r="K7" s="25" t="s">
        <v>7</v>
      </c>
      <c r="L7" s="26" t="s">
        <v>25</v>
      </c>
      <c r="M7" s="25" t="s">
        <v>7</v>
      </c>
      <c r="N7" s="26" t="s">
        <v>26</v>
      </c>
      <c r="O7" s="40" t="s">
        <v>0</v>
      </c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s="2" customFormat="1" ht="27.75" customHeight="1" x14ac:dyDescent="0.25">
      <c r="A8" s="37">
        <v>1</v>
      </c>
      <c r="B8" s="37" t="s">
        <v>6</v>
      </c>
      <c r="C8" s="5">
        <f t="shared" ref="C8:C21" si="0">G8+I8+K8+M8</f>
        <v>58</v>
      </c>
      <c r="D8" s="1">
        <f t="shared" ref="D8:D21" si="1">L8+N8</f>
        <v>0</v>
      </c>
      <c r="E8" s="1">
        <f t="shared" ref="E8:E22" si="2">H8+J8</f>
        <v>3.19</v>
      </c>
      <c r="F8" s="1">
        <f t="shared" ref="F8:F21" si="3">H8+J8+L8+N8</f>
        <v>3.19</v>
      </c>
      <c r="G8" s="18">
        <v>0</v>
      </c>
      <c r="H8" s="38">
        <f>G8*0.25</f>
        <v>0</v>
      </c>
      <c r="I8" s="39">
        <v>58</v>
      </c>
      <c r="J8" s="38">
        <f>I8*I6</f>
        <v>3.19</v>
      </c>
      <c r="K8" s="27">
        <v>0</v>
      </c>
      <c r="L8" s="28">
        <f>K8*0.25</f>
        <v>0</v>
      </c>
      <c r="M8" s="27">
        <v>0</v>
      </c>
      <c r="N8" s="28">
        <f>M8*M6</f>
        <v>0</v>
      </c>
      <c r="O8" s="5"/>
      <c r="P8" s="36"/>
      <c r="Q8" s="33"/>
      <c r="R8" s="3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2" customFormat="1" ht="31.5" customHeight="1" x14ac:dyDescent="0.25">
      <c r="A9" s="37">
        <v>2</v>
      </c>
      <c r="B9" s="37" t="s">
        <v>8</v>
      </c>
      <c r="C9" s="5">
        <f>G9+I9+K9+M9</f>
        <v>21</v>
      </c>
      <c r="D9" s="1">
        <f t="shared" si="1"/>
        <v>1.155</v>
      </c>
      <c r="E9" s="1">
        <f t="shared" si="2"/>
        <v>0</v>
      </c>
      <c r="F9" s="1">
        <f t="shared" si="3"/>
        <v>1.155</v>
      </c>
      <c r="G9" s="18">
        <v>0</v>
      </c>
      <c r="H9" s="38">
        <f t="shared" ref="H9:H21" si="4">G9*0.25</f>
        <v>0</v>
      </c>
      <c r="I9" s="39">
        <v>0</v>
      </c>
      <c r="J9" s="38">
        <f>I9*I6</f>
        <v>0</v>
      </c>
      <c r="K9" s="27">
        <v>0</v>
      </c>
      <c r="L9" s="28">
        <f t="shared" ref="L9:L21" si="5">K9*0.25</f>
        <v>0</v>
      </c>
      <c r="M9" s="27">
        <v>21</v>
      </c>
      <c r="N9" s="28">
        <f>M9*M6</f>
        <v>1.155</v>
      </c>
      <c r="O9" s="45" t="s">
        <v>43</v>
      </c>
      <c r="P9" s="36"/>
      <c r="Q9" s="33"/>
      <c r="R9" s="3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2" customFormat="1" ht="24" customHeight="1" x14ac:dyDescent="0.25">
      <c r="A10" s="37">
        <v>3</v>
      </c>
      <c r="B10" s="37" t="s">
        <v>9</v>
      </c>
      <c r="C10" s="12">
        <f t="shared" si="0"/>
        <v>29</v>
      </c>
      <c r="D10" s="1">
        <f t="shared" si="1"/>
        <v>0</v>
      </c>
      <c r="E10" s="1">
        <f t="shared" si="2"/>
        <v>1.595</v>
      </c>
      <c r="F10" s="1">
        <f t="shared" si="3"/>
        <v>1.595</v>
      </c>
      <c r="G10" s="18">
        <v>0</v>
      </c>
      <c r="H10" s="38">
        <f t="shared" si="4"/>
        <v>0</v>
      </c>
      <c r="I10" s="39">
        <v>29</v>
      </c>
      <c r="J10" s="38">
        <f>I10*I6</f>
        <v>1.595</v>
      </c>
      <c r="K10" s="27">
        <v>0</v>
      </c>
      <c r="L10" s="28">
        <f t="shared" si="5"/>
        <v>0</v>
      </c>
      <c r="M10" s="27">
        <v>0</v>
      </c>
      <c r="N10" s="28">
        <f>M10*M6</f>
        <v>0</v>
      </c>
      <c r="O10" s="5"/>
      <c r="P10" s="41"/>
      <c r="Q10" s="33"/>
      <c r="R10" s="3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s="2" customFormat="1" ht="27.75" customHeight="1" x14ac:dyDescent="0.25">
      <c r="A11" s="37">
        <v>4</v>
      </c>
      <c r="B11" s="37" t="s">
        <v>10</v>
      </c>
      <c r="C11" s="5">
        <f t="shared" si="0"/>
        <v>25</v>
      </c>
      <c r="D11" s="1">
        <f t="shared" si="1"/>
        <v>0.495</v>
      </c>
      <c r="E11" s="1">
        <f t="shared" si="2"/>
        <v>0.88</v>
      </c>
      <c r="F11" s="1">
        <f t="shared" si="3"/>
        <v>1.375</v>
      </c>
      <c r="G11" s="18">
        <v>0</v>
      </c>
      <c r="H11" s="38">
        <f t="shared" si="4"/>
        <v>0</v>
      </c>
      <c r="I11" s="39">
        <v>16</v>
      </c>
      <c r="J11" s="38">
        <f>I11*I6</f>
        <v>0.88</v>
      </c>
      <c r="K11" s="27">
        <v>0</v>
      </c>
      <c r="L11" s="28">
        <f t="shared" si="5"/>
        <v>0</v>
      </c>
      <c r="M11" s="27">
        <v>9</v>
      </c>
      <c r="N11" s="28">
        <f>M11*M6</f>
        <v>0.495</v>
      </c>
      <c r="O11" s="43">
        <v>48184921388617</v>
      </c>
      <c r="P11" s="41"/>
      <c r="Q11" s="33"/>
      <c r="R11" s="33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s="2" customFormat="1" ht="30.75" customHeight="1" x14ac:dyDescent="0.25">
      <c r="A12" s="37">
        <v>5</v>
      </c>
      <c r="B12" s="37" t="s">
        <v>11</v>
      </c>
      <c r="C12" s="5">
        <f t="shared" si="0"/>
        <v>2</v>
      </c>
      <c r="D12" s="1">
        <f t="shared" si="1"/>
        <v>0.11</v>
      </c>
      <c r="E12" s="1">
        <f t="shared" si="2"/>
        <v>0</v>
      </c>
      <c r="F12" s="1">
        <f t="shared" si="3"/>
        <v>0.11</v>
      </c>
      <c r="G12" s="18">
        <v>0</v>
      </c>
      <c r="H12" s="38">
        <f t="shared" si="4"/>
        <v>0</v>
      </c>
      <c r="I12" s="39">
        <v>0</v>
      </c>
      <c r="J12" s="38">
        <f>I12*I6</f>
        <v>0</v>
      </c>
      <c r="K12" s="27">
        <v>0</v>
      </c>
      <c r="L12" s="28">
        <f t="shared" si="5"/>
        <v>0</v>
      </c>
      <c r="M12" s="27">
        <v>2</v>
      </c>
      <c r="N12" s="28">
        <f>M12*M6</f>
        <v>0.11</v>
      </c>
      <c r="O12" s="45" t="s">
        <v>37</v>
      </c>
      <c r="P12" s="36"/>
      <c r="Q12" s="33"/>
      <c r="R12" s="3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s="2" customFormat="1" ht="25.5" customHeight="1" x14ac:dyDescent="0.25">
      <c r="A13" s="37">
        <v>6</v>
      </c>
      <c r="B13" s="37" t="s">
        <v>12</v>
      </c>
      <c r="C13" s="5">
        <f t="shared" si="0"/>
        <v>6</v>
      </c>
      <c r="D13" s="1">
        <f t="shared" si="1"/>
        <v>0</v>
      </c>
      <c r="E13" s="1">
        <f t="shared" si="2"/>
        <v>0.33</v>
      </c>
      <c r="F13" s="1">
        <f t="shared" si="3"/>
        <v>0.33</v>
      </c>
      <c r="G13" s="18">
        <v>0</v>
      </c>
      <c r="H13" s="38">
        <f t="shared" si="4"/>
        <v>0</v>
      </c>
      <c r="I13" s="39">
        <v>6</v>
      </c>
      <c r="J13" s="38">
        <f>I13*I6</f>
        <v>0.33</v>
      </c>
      <c r="K13" s="27">
        <v>0</v>
      </c>
      <c r="L13" s="28">
        <f t="shared" si="5"/>
        <v>0</v>
      </c>
      <c r="M13" s="27">
        <v>0</v>
      </c>
      <c r="N13" s="28">
        <f>M13*M6</f>
        <v>0</v>
      </c>
      <c r="O13" s="5"/>
      <c r="P13" s="36"/>
      <c r="Q13" s="33"/>
      <c r="R13" s="33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s="2" customFormat="1" ht="27.75" customHeight="1" x14ac:dyDescent="0.25">
      <c r="A14" s="37">
        <v>7</v>
      </c>
      <c r="B14" s="37" t="s">
        <v>13</v>
      </c>
      <c r="C14" s="5">
        <f t="shared" si="0"/>
        <v>13</v>
      </c>
      <c r="D14" s="1">
        <f t="shared" si="1"/>
        <v>0</v>
      </c>
      <c r="E14" s="1">
        <f t="shared" si="2"/>
        <v>0.71499999999999997</v>
      </c>
      <c r="F14" s="1">
        <f t="shared" si="3"/>
        <v>0.71499999999999997</v>
      </c>
      <c r="G14" s="18">
        <v>0</v>
      </c>
      <c r="H14" s="38">
        <f t="shared" si="4"/>
        <v>0</v>
      </c>
      <c r="I14" s="39">
        <v>13</v>
      </c>
      <c r="J14" s="38">
        <f>I14*I6</f>
        <v>0.71499999999999997</v>
      </c>
      <c r="K14" s="27">
        <v>0</v>
      </c>
      <c r="L14" s="28">
        <f t="shared" si="5"/>
        <v>0</v>
      </c>
      <c r="M14" s="27">
        <v>0</v>
      </c>
      <c r="N14" s="28">
        <f>M14*M6</f>
        <v>0</v>
      </c>
      <c r="O14" s="5"/>
      <c r="P14" s="36"/>
      <c r="Q14" s="33"/>
      <c r="R14" s="3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s="2" customFormat="1" ht="29.25" customHeight="1" x14ac:dyDescent="0.25">
      <c r="A15" s="37">
        <v>8</v>
      </c>
      <c r="B15" s="37" t="s">
        <v>29</v>
      </c>
      <c r="C15" s="5">
        <f t="shared" si="0"/>
        <v>3</v>
      </c>
      <c r="D15" s="1">
        <f t="shared" si="1"/>
        <v>0</v>
      </c>
      <c r="E15" s="1">
        <f t="shared" si="2"/>
        <v>0.16500000000000001</v>
      </c>
      <c r="F15" s="1">
        <f t="shared" si="3"/>
        <v>0.16500000000000001</v>
      </c>
      <c r="G15" s="18">
        <v>0</v>
      </c>
      <c r="H15" s="38">
        <f t="shared" si="4"/>
        <v>0</v>
      </c>
      <c r="I15" s="39">
        <v>3</v>
      </c>
      <c r="J15" s="38">
        <f>I15*I6</f>
        <v>0.16500000000000001</v>
      </c>
      <c r="K15" s="27">
        <v>0</v>
      </c>
      <c r="L15" s="28">
        <f t="shared" si="5"/>
        <v>0</v>
      </c>
      <c r="M15" s="27">
        <v>0</v>
      </c>
      <c r="N15" s="28">
        <f>M15*M6</f>
        <v>0</v>
      </c>
      <c r="O15" s="5"/>
      <c r="P15" s="36"/>
      <c r="Q15" s="33"/>
      <c r="R15" s="3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s="2" customFormat="1" ht="27" customHeight="1" x14ac:dyDescent="0.25">
      <c r="A16" s="37">
        <v>9</v>
      </c>
      <c r="B16" s="37" t="s">
        <v>30</v>
      </c>
      <c r="C16" s="5">
        <f t="shared" si="0"/>
        <v>6</v>
      </c>
      <c r="D16" s="1">
        <f t="shared" si="1"/>
        <v>0</v>
      </c>
      <c r="E16" s="1">
        <f t="shared" si="2"/>
        <v>0.33</v>
      </c>
      <c r="F16" s="1">
        <f t="shared" si="3"/>
        <v>0.33</v>
      </c>
      <c r="G16" s="18">
        <v>0</v>
      </c>
      <c r="H16" s="38">
        <f t="shared" si="4"/>
        <v>0</v>
      </c>
      <c r="I16" s="39">
        <v>6</v>
      </c>
      <c r="J16" s="38">
        <f>I16*I6</f>
        <v>0.33</v>
      </c>
      <c r="K16" s="27">
        <v>0</v>
      </c>
      <c r="L16" s="28">
        <f t="shared" si="5"/>
        <v>0</v>
      </c>
      <c r="M16" s="27">
        <v>0</v>
      </c>
      <c r="N16" s="28">
        <f>M16*M6</f>
        <v>0</v>
      </c>
      <c r="O16" s="5"/>
      <c r="P16" s="36"/>
      <c r="Q16" s="33"/>
      <c r="R16" s="3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s="2" customFormat="1" ht="31.5" customHeight="1" x14ac:dyDescent="0.25">
      <c r="A17" s="37">
        <v>10</v>
      </c>
      <c r="B17" s="37" t="s">
        <v>14</v>
      </c>
      <c r="C17" s="5">
        <f t="shared" si="0"/>
        <v>7</v>
      </c>
      <c r="D17" s="1">
        <f t="shared" si="1"/>
        <v>0.27500000000000002</v>
      </c>
      <c r="E17" s="1">
        <f t="shared" si="2"/>
        <v>0.11</v>
      </c>
      <c r="F17" s="1">
        <f t="shared" si="3"/>
        <v>0.38500000000000001</v>
      </c>
      <c r="G17" s="18">
        <v>0</v>
      </c>
      <c r="H17" s="38">
        <f t="shared" si="4"/>
        <v>0</v>
      </c>
      <c r="I17" s="39">
        <v>2</v>
      </c>
      <c r="J17" s="38">
        <f>I17*I6</f>
        <v>0.11</v>
      </c>
      <c r="K17" s="27">
        <v>0</v>
      </c>
      <c r="L17" s="28">
        <f t="shared" si="5"/>
        <v>0</v>
      </c>
      <c r="M17" s="27">
        <v>5</v>
      </c>
      <c r="N17" s="28">
        <f>M17*M6</f>
        <v>0.27500000000000002</v>
      </c>
      <c r="O17" s="43" t="s">
        <v>40</v>
      </c>
      <c r="P17" s="36"/>
      <c r="Q17" s="33"/>
      <c r="R17" s="33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s="2" customFormat="1" ht="27" customHeight="1" x14ac:dyDescent="0.25">
      <c r="A18" s="37">
        <v>11</v>
      </c>
      <c r="B18" s="37" t="s">
        <v>15</v>
      </c>
      <c r="C18" s="5">
        <f t="shared" si="0"/>
        <v>4</v>
      </c>
      <c r="D18" s="1">
        <f t="shared" si="1"/>
        <v>0</v>
      </c>
      <c r="E18" s="1">
        <f t="shared" si="2"/>
        <v>0.22</v>
      </c>
      <c r="F18" s="1">
        <f t="shared" si="3"/>
        <v>0.22</v>
      </c>
      <c r="G18" s="18">
        <v>0</v>
      </c>
      <c r="H18" s="38">
        <f t="shared" si="4"/>
        <v>0</v>
      </c>
      <c r="I18" s="39">
        <v>4</v>
      </c>
      <c r="J18" s="38">
        <f>I18*I6</f>
        <v>0.22</v>
      </c>
      <c r="K18" s="27">
        <v>0</v>
      </c>
      <c r="L18" s="28">
        <f t="shared" si="5"/>
        <v>0</v>
      </c>
      <c r="M18" s="27">
        <v>0</v>
      </c>
      <c r="N18" s="28">
        <f>M18*M6</f>
        <v>0</v>
      </c>
      <c r="O18" s="5"/>
      <c r="P18" s="36"/>
      <c r="Q18" s="33"/>
      <c r="R18" s="3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s="2" customFormat="1" ht="28.5" customHeight="1" x14ac:dyDescent="0.25">
      <c r="A19" s="37">
        <v>12</v>
      </c>
      <c r="B19" s="37" t="s">
        <v>16</v>
      </c>
      <c r="C19" s="5">
        <f t="shared" si="0"/>
        <v>3</v>
      </c>
      <c r="D19" s="1">
        <f t="shared" si="1"/>
        <v>0</v>
      </c>
      <c r="E19" s="1">
        <f t="shared" si="2"/>
        <v>0.16500000000000001</v>
      </c>
      <c r="F19" s="1">
        <f t="shared" si="3"/>
        <v>0.16500000000000001</v>
      </c>
      <c r="G19" s="18">
        <v>0</v>
      </c>
      <c r="H19" s="38">
        <f t="shared" si="4"/>
        <v>0</v>
      </c>
      <c r="I19" s="39">
        <v>3</v>
      </c>
      <c r="J19" s="38">
        <f>I19*I6</f>
        <v>0.16500000000000001</v>
      </c>
      <c r="K19" s="27">
        <v>0</v>
      </c>
      <c r="L19" s="28">
        <f t="shared" si="5"/>
        <v>0</v>
      </c>
      <c r="M19" s="27">
        <v>0</v>
      </c>
      <c r="N19" s="28">
        <f>M19*M6</f>
        <v>0</v>
      </c>
      <c r="O19" s="5"/>
      <c r="P19" s="36"/>
      <c r="Q19" s="33"/>
      <c r="R19" s="3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s="2" customFormat="1" ht="30.75" customHeight="1" x14ac:dyDescent="0.25">
      <c r="A20" s="37">
        <v>13</v>
      </c>
      <c r="B20" s="37" t="s">
        <v>17</v>
      </c>
      <c r="C20" s="5">
        <f t="shared" si="0"/>
        <v>3</v>
      </c>
      <c r="D20" s="1">
        <f t="shared" si="1"/>
        <v>0.16500000000000001</v>
      </c>
      <c r="E20" s="1">
        <f t="shared" si="2"/>
        <v>0</v>
      </c>
      <c r="F20" s="1">
        <f t="shared" si="3"/>
        <v>0.16500000000000001</v>
      </c>
      <c r="G20" s="18">
        <v>0</v>
      </c>
      <c r="H20" s="38">
        <f t="shared" si="4"/>
        <v>0</v>
      </c>
      <c r="I20" s="39">
        <v>0</v>
      </c>
      <c r="J20" s="38">
        <f>I20*I6</f>
        <v>0</v>
      </c>
      <c r="K20" s="27">
        <v>0</v>
      </c>
      <c r="L20" s="28">
        <f t="shared" si="5"/>
        <v>0</v>
      </c>
      <c r="M20" s="27">
        <v>3</v>
      </c>
      <c r="N20" s="28">
        <f>M20*M6</f>
        <v>0.16500000000000001</v>
      </c>
      <c r="O20" s="43">
        <v>23491078</v>
      </c>
      <c r="P20" s="36"/>
      <c r="Q20" s="33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s="2" customFormat="1" ht="29.25" customHeight="1" x14ac:dyDescent="0.25">
      <c r="A21" s="37">
        <v>14</v>
      </c>
      <c r="B21" s="37" t="s">
        <v>18</v>
      </c>
      <c r="C21" s="5">
        <f t="shared" si="0"/>
        <v>7</v>
      </c>
      <c r="D21" s="1">
        <f t="shared" si="1"/>
        <v>0</v>
      </c>
      <c r="E21" s="1">
        <f t="shared" si="2"/>
        <v>0.38500000000000001</v>
      </c>
      <c r="F21" s="1">
        <f t="shared" si="3"/>
        <v>0.38500000000000001</v>
      </c>
      <c r="G21" s="18">
        <v>0</v>
      </c>
      <c r="H21" s="38">
        <f t="shared" si="4"/>
        <v>0</v>
      </c>
      <c r="I21" s="39">
        <v>7</v>
      </c>
      <c r="J21" s="38">
        <f>I21*I6</f>
        <v>0.38500000000000001</v>
      </c>
      <c r="K21" s="27">
        <v>0</v>
      </c>
      <c r="L21" s="28">
        <f t="shared" si="5"/>
        <v>0</v>
      </c>
      <c r="M21" s="27">
        <v>0</v>
      </c>
      <c r="N21" s="28">
        <f>M21*M6</f>
        <v>0</v>
      </c>
      <c r="O21" s="5"/>
      <c r="P21" s="36"/>
      <c r="Q21" s="33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s="2" customFormat="1" x14ac:dyDescent="0.25">
      <c r="A22" s="66">
        <v>15</v>
      </c>
      <c r="B22" s="60" t="s">
        <v>19</v>
      </c>
      <c r="C22" s="67">
        <f>G22+G23+I22+I23+K22+K23+M22+M23</f>
        <v>39</v>
      </c>
      <c r="D22" s="68">
        <f>L23+N23</f>
        <v>1.65</v>
      </c>
      <c r="E22" s="68">
        <f t="shared" si="2"/>
        <v>0.495</v>
      </c>
      <c r="F22" s="68">
        <f>H22+H23+J22+J23+L22+L23+N22+N23</f>
        <v>2.145</v>
      </c>
      <c r="G22" s="18">
        <v>0</v>
      </c>
      <c r="H22" s="38">
        <f>G22*0.25</f>
        <v>0</v>
      </c>
      <c r="I22" s="39">
        <v>9</v>
      </c>
      <c r="J22" s="38">
        <f>I22*I6</f>
        <v>0.495</v>
      </c>
      <c r="K22" s="27">
        <v>0</v>
      </c>
      <c r="L22" s="28">
        <f>K22*0.25</f>
        <v>0</v>
      </c>
      <c r="M22" s="27">
        <v>0</v>
      </c>
      <c r="N22" s="28">
        <f>M22*M6</f>
        <v>0</v>
      </c>
      <c r="O22" s="5"/>
      <c r="P22" s="36"/>
      <c r="Q22" s="33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s="2" customFormat="1" ht="23.25" customHeight="1" x14ac:dyDescent="0.25">
      <c r="A23" s="66"/>
      <c r="B23" s="60"/>
      <c r="C23" s="66"/>
      <c r="D23" s="60"/>
      <c r="E23" s="60"/>
      <c r="F23" s="60"/>
      <c r="G23" s="71">
        <v>0</v>
      </c>
      <c r="H23" s="53">
        <f>G23*0.25</f>
        <v>0</v>
      </c>
      <c r="I23" s="73">
        <v>0</v>
      </c>
      <c r="J23" s="53">
        <f>I23*I6</f>
        <v>0</v>
      </c>
      <c r="K23" s="54">
        <v>0</v>
      </c>
      <c r="L23" s="56">
        <f>K23*0.25</f>
        <v>0</v>
      </c>
      <c r="M23" s="69">
        <v>30</v>
      </c>
      <c r="N23" s="56">
        <f>M23*M6</f>
        <v>1.65</v>
      </c>
      <c r="O23" s="42">
        <v>28417013</v>
      </c>
      <c r="P23" s="36"/>
      <c r="Q23" s="33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s="2" customFormat="1" ht="24.75" customHeight="1" x14ac:dyDescent="0.25">
      <c r="A24" s="66"/>
      <c r="B24" s="60"/>
      <c r="C24" s="66"/>
      <c r="D24" s="60"/>
      <c r="E24" s="60"/>
      <c r="F24" s="60"/>
      <c r="G24" s="57"/>
      <c r="H24" s="72"/>
      <c r="I24" s="72"/>
      <c r="J24" s="53"/>
      <c r="K24" s="55"/>
      <c r="L24" s="56"/>
      <c r="M24" s="70"/>
      <c r="N24" s="56"/>
      <c r="O24" s="43" t="s">
        <v>38</v>
      </c>
      <c r="P24" s="36"/>
      <c r="Q24" s="33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s="2" customFormat="1" ht="27" customHeight="1" x14ac:dyDescent="0.25">
      <c r="A25" s="37">
        <v>16</v>
      </c>
      <c r="B25" s="37" t="s">
        <v>20</v>
      </c>
      <c r="C25" s="5">
        <f>G25+I25+K25+M25</f>
        <v>2</v>
      </c>
      <c r="D25" s="1">
        <f>L25+N25</f>
        <v>0</v>
      </c>
      <c r="E25" s="1">
        <f>H25+J25</f>
        <v>0.11</v>
      </c>
      <c r="F25" s="1">
        <f>H25+J25+L25+N25</f>
        <v>0.11</v>
      </c>
      <c r="G25" s="18">
        <v>0</v>
      </c>
      <c r="H25" s="19">
        <f>G25*0.25</f>
        <v>0</v>
      </c>
      <c r="I25" s="18">
        <v>2</v>
      </c>
      <c r="J25" s="19">
        <f>I25*I6</f>
        <v>0.11</v>
      </c>
      <c r="K25" s="27">
        <v>0</v>
      </c>
      <c r="L25" s="28">
        <f>K25*0.25</f>
        <v>0</v>
      </c>
      <c r="M25" s="27">
        <v>0</v>
      </c>
      <c r="N25" s="28">
        <f>M25*M6</f>
        <v>0</v>
      </c>
      <c r="O25" s="5"/>
      <c r="P25" s="36"/>
      <c r="Q25" s="33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s="2" customFormat="1" ht="27" customHeight="1" x14ac:dyDescent="0.25">
      <c r="A26" s="37">
        <v>17</v>
      </c>
      <c r="B26" s="37" t="s">
        <v>21</v>
      </c>
      <c r="C26" s="5">
        <f>G26+I26+K26+M26</f>
        <v>3</v>
      </c>
      <c r="D26" s="1">
        <f>L26+N26</f>
        <v>0</v>
      </c>
      <c r="E26" s="1">
        <f>H26+J26</f>
        <v>0.16500000000000001</v>
      </c>
      <c r="F26" s="1">
        <f>H26+J26+L26+N26</f>
        <v>0.16500000000000001</v>
      </c>
      <c r="G26" s="18">
        <v>0</v>
      </c>
      <c r="H26" s="19">
        <f t="shared" ref="H26:H27" si="6">G26*0.25</f>
        <v>0</v>
      </c>
      <c r="I26" s="18">
        <v>3</v>
      </c>
      <c r="J26" s="19">
        <f>I26*I6</f>
        <v>0.16500000000000001</v>
      </c>
      <c r="K26" s="27">
        <v>0</v>
      </c>
      <c r="L26" s="28">
        <f t="shared" ref="L26:L27" si="7">K26*0.25</f>
        <v>0</v>
      </c>
      <c r="M26" s="27">
        <v>0</v>
      </c>
      <c r="N26" s="28">
        <f>M26*M6</f>
        <v>0</v>
      </c>
      <c r="O26" s="5"/>
      <c r="P26" s="36"/>
      <c r="Q26" s="33"/>
      <c r="R26" s="3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s="2" customFormat="1" ht="30.75" customHeight="1" x14ac:dyDescent="0.25">
      <c r="A27" s="37">
        <v>18</v>
      </c>
      <c r="B27" s="37" t="s">
        <v>22</v>
      </c>
      <c r="C27" s="5">
        <f>G27+I27+K27+M27</f>
        <v>55</v>
      </c>
      <c r="D27" s="1">
        <f>L27+N27</f>
        <v>3.0249999999999999</v>
      </c>
      <c r="E27" s="1">
        <f>H27+J27</f>
        <v>0</v>
      </c>
      <c r="F27" s="1">
        <f>H27+J27+L27+N27</f>
        <v>3.0249999999999999</v>
      </c>
      <c r="G27" s="18">
        <v>0</v>
      </c>
      <c r="H27" s="19">
        <f t="shared" si="6"/>
        <v>0</v>
      </c>
      <c r="I27" s="18">
        <v>0</v>
      </c>
      <c r="J27" s="19">
        <f>I27*I6</f>
        <v>0</v>
      </c>
      <c r="K27" s="27">
        <v>0</v>
      </c>
      <c r="L27" s="28">
        <f t="shared" si="7"/>
        <v>0</v>
      </c>
      <c r="M27" s="27">
        <v>55</v>
      </c>
      <c r="N27" s="28">
        <f>M27*M6</f>
        <v>3.0249999999999999</v>
      </c>
      <c r="O27" s="46" t="s">
        <v>39</v>
      </c>
      <c r="P27" s="36"/>
      <c r="Q27" s="3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s="2" customFormat="1" ht="7.5" customHeight="1" x14ac:dyDescent="0.25">
      <c r="A28" s="37"/>
      <c r="B28" s="37"/>
      <c r="C28" s="5"/>
      <c r="D28" s="1"/>
      <c r="E28" s="1"/>
      <c r="F28" s="1"/>
      <c r="G28" s="18"/>
      <c r="H28" s="19"/>
      <c r="I28" s="18"/>
      <c r="J28" s="19"/>
      <c r="K28" s="27"/>
      <c r="L28" s="28"/>
      <c r="M28" s="27"/>
      <c r="N28" s="28"/>
      <c r="O28" s="5"/>
      <c r="P28" s="36"/>
      <c r="Q28" s="33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s="2" customFormat="1" ht="6" customHeight="1" x14ac:dyDescent="0.25">
      <c r="A29" s="37"/>
      <c r="B29" s="37"/>
      <c r="C29" s="5"/>
      <c r="D29" s="1"/>
      <c r="E29" s="1"/>
      <c r="F29" s="1"/>
      <c r="G29" s="18"/>
      <c r="H29" s="19"/>
      <c r="I29" s="18"/>
      <c r="J29" s="19"/>
      <c r="K29" s="27"/>
      <c r="L29" s="28"/>
      <c r="M29" s="27"/>
      <c r="N29" s="28"/>
      <c r="O29" s="5"/>
      <c r="P29" s="36"/>
      <c r="Q29" s="33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s="2" customFormat="1" ht="48" customHeight="1" x14ac:dyDescent="0.25">
      <c r="A30" s="6"/>
      <c r="B30" s="7" t="s">
        <v>5</v>
      </c>
      <c r="C30" s="8">
        <f>C27+C26+C25+C22+C21+C20+C19+C18+C17+C16+C15+C14+C13+C12+C11+C10+C9+C8</f>
        <v>286</v>
      </c>
      <c r="D30" s="9">
        <f>D27+D26+D25+D22+D21+D20+D19+D18+D17+D16+D14+D13+D12+D11+D10+D9+D8</f>
        <v>6.8750000000000009</v>
      </c>
      <c r="E30" s="9">
        <f>E27+E26+E25+E22+E21+E20+E19+E18+E17+E16+E15+E14+E13+E12+E11+E10+E9+E8</f>
        <v>8.8550000000000004</v>
      </c>
      <c r="F30" s="9">
        <f>F27+F26+F25+F22+F21+F20+F19+F18+F17+F16+F15+F14+F13+F12+F11+F10+F9+F8</f>
        <v>15.729999999999999</v>
      </c>
      <c r="G30" s="20">
        <f>G8+G9+G10+G11+G12+G13+G14+G16+G17+G18+G19+G20+G21+G22+G23+G25+G26+G27</f>
        <v>0</v>
      </c>
      <c r="H30" s="21">
        <f>H8+H9+H10+H11+H12+H13+H14+H16+H17+H18+H19+H20+H21+H23+H24+H25+H26+H27</f>
        <v>0</v>
      </c>
      <c r="I30" s="20">
        <f>I27+I26+I25+I23+I22+I21+I20+I19+I18+I17+I16+I15+I14+I13+I12+I11+I10+I9+I8</f>
        <v>161</v>
      </c>
      <c r="J30" s="21">
        <f>J8+J9+J10+J11+J12+J13+J14+J16+J17+J18+J19+J20+J21+J23+J24+J25+J26+J27+J28+J29</f>
        <v>8.1949999999999985</v>
      </c>
      <c r="K30" s="29">
        <f>K27+K26+K25+K23+K22+K21+K20+K19+K18+K17+K16+K15+K14+K13+K12+K11+K10+K9+K8</f>
        <v>0</v>
      </c>
      <c r="L30" s="30">
        <f>L8+L9+L10+L11+L12+L13+L14+L16+L17+L18+L19+L20+L21+L23+L24+L25+L26+L27+L28+L29</f>
        <v>0</v>
      </c>
      <c r="M30" s="29">
        <f>M8+M9+M10+M11+M12+M13+M14+M16+M17+M18+M19+M20+M21+M22+M23+M25+M26+M27</f>
        <v>125</v>
      </c>
      <c r="N30" s="30">
        <f>N8+N9+N10+N11+N12+N13+N14+N16+N17+N18+N19+N20+N21+N23+N24+N25+N26+N27+N28+N29</f>
        <v>6.875</v>
      </c>
      <c r="O30" s="10"/>
      <c r="P30" s="36"/>
      <c r="Q30" s="33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s="2" customFormat="1" ht="35.25" customHeight="1" x14ac:dyDescent="0.25">
      <c r="A31" s="37"/>
      <c r="B31" s="51" t="s">
        <v>31</v>
      </c>
      <c r="C31" s="52">
        <f>G30+I30</f>
        <v>161</v>
      </c>
      <c r="D31" s="13"/>
      <c r="E31" s="13"/>
      <c r="F31" s="13"/>
      <c r="G31" s="22"/>
      <c r="H31" s="23"/>
      <c r="I31" s="22"/>
      <c r="J31" s="23"/>
      <c r="K31" s="31"/>
      <c r="L31" s="32"/>
      <c r="M31" s="31"/>
      <c r="N31" s="32"/>
      <c r="O31" s="5"/>
      <c r="P31" s="36"/>
      <c r="Q31" s="33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s="2" customFormat="1" ht="30.75" customHeight="1" x14ac:dyDescent="0.25">
      <c r="A32" s="37"/>
      <c r="B32" s="11" t="s">
        <v>32</v>
      </c>
      <c r="C32" s="14">
        <f>K30+M30</f>
        <v>125</v>
      </c>
      <c r="D32" s="13"/>
      <c r="E32" s="13"/>
      <c r="F32" s="13"/>
      <c r="G32" s="22"/>
      <c r="H32" s="23"/>
      <c r="I32" s="22"/>
      <c r="J32" s="23"/>
      <c r="K32" s="31"/>
      <c r="L32" s="32"/>
      <c r="M32" s="31"/>
      <c r="N32" s="32"/>
      <c r="O32" s="5"/>
      <c r="P32" s="36"/>
      <c r="Q32" s="33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s="2" customFormat="1" ht="28.5" customHeight="1" x14ac:dyDescent="0.25">
      <c r="A33" s="37"/>
      <c r="B33" s="47" t="s">
        <v>44</v>
      </c>
      <c r="C33" s="48">
        <f>I30+M30</f>
        <v>286</v>
      </c>
      <c r="D33" s="13"/>
      <c r="E33" s="13"/>
      <c r="F33" s="13"/>
      <c r="G33" s="22"/>
      <c r="H33" s="23"/>
      <c r="I33" s="24">
        <f>I30</f>
        <v>161</v>
      </c>
      <c r="J33" s="23"/>
      <c r="K33" s="31"/>
      <c r="L33" s="32"/>
      <c r="M33" s="31">
        <f>M30</f>
        <v>125</v>
      </c>
      <c r="N33" s="32"/>
      <c r="O33" s="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s="2" customFormat="1" ht="21" customHeight="1" x14ac:dyDescent="0.25">
      <c r="A34" s="44"/>
      <c r="B34" s="49" t="s">
        <v>33</v>
      </c>
      <c r="C34" s="50">
        <f>G30+K30</f>
        <v>0</v>
      </c>
      <c r="D34" s="13"/>
      <c r="E34" s="13"/>
      <c r="F34" s="13"/>
      <c r="G34" s="22">
        <f>G30</f>
        <v>0</v>
      </c>
      <c r="H34" s="23"/>
      <c r="I34" s="22"/>
      <c r="J34" s="23"/>
      <c r="K34" s="31"/>
      <c r="L34" s="32"/>
      <c r="M34" s="31"/>
      <c r="N34" s="32"/>
      <c r="O34" s="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x14ac:dyDescent="0.25">
      <c r="A35" s="4"/>
      <c r="B35" s="4"/>
      <c r="C35" s="34"/>
      <c r="D35" s="4"/>
      <c r="E35" s="4"/>
      <c r="F35" s="35"/>
      <c r="G35" s="4"/>
      <c r="H35" s="4"/>
      <c r="I35" s="4"/>
      <c r="J35" s="4"/>
      <c r="K35" s="4"/>
      <c r="L35" s="4"/>
      <c r="M35" s="4"/>
      <c r="N35" s="4"/>
      <c r="O35" s="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</row>
    <row r="36" spans="1:53" x14ac:dyDescent="0.25">
      <c r="A36" s="15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</row>
    <row r="37" spans="1:53" x14ac:dyDescent="0.25">
      <c r="A37" s="1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</row>
    <row r="38" spans="1:5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</row>
    <row r="39" spans="1:5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</row>
    <row r="40" spans="1:53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</row>
    <row r="41" spans="1:53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</row>
    <row r="42" spans="1:53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</row>
    <row r="43" spans="1:53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</row>
    <row r="44" spans="1:53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</row>
    <row r="45" spans="1:53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1:53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1:53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1:53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1:53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1:53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1:53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1:5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</row>
    <row r="53" spans="1:53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</row>
    <row r="54" spans="1:53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</row>
    <row r="55" spans="1:53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</row>
    <row r="56" spans="1:53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</row>
    <row r="57" spans="1:53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</row>
    <row r="58" spans="1:53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</row>
    <row r="59" spans="1:53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</row>
    <row r="60" spans="1:53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</row>
    <row r="61" spans="1:53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</row>
    <row r="62" spans="1:53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</row>
    <row r="63" spans="1:53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</row>
    <row r="64" spans="1:53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</row>
    <row r="65" spans="1:53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</row>
    <row r="66" spans="1:53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</row>
    <row r="67" spans="1:53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</row>
    <row r="68" spans="1:53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</row>
    <row r="69" spans="1:53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</row>
    <row r="70" spans="1:53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</row>
    <row r="71" spans="1:53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</row>
    <row r="72" spans="1:53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</row>
    <row r="73" spans="1:53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</row>
    <row r="74" spans="1:53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</row>
    <row r="75" spans="1:53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</row>
    <row r="76" spans="1:53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</row>
    <row r="77" spans="1:53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</row>
    <row r="78" spans="1:53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</row>
    <row r="79" spans="1:53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</row>
    <row r="80" spans="1:53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</row>
    <row r="81" spans="1:53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</row>
    <row r="82" spans="1:53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</row>
    <row r="83" spans="1:53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</row>
    <row r="84" spans="1:53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</row>
    <row r="85" spans="1:53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</row>
    <row r="86" spans="1:53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</row>
    <row r="87" spans="1:53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</row>
    <row r="88" spans="1:53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</row>
    <row r="89" spans="1:53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</row>
    <row r="90" spans="1:53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</row>
    <row r="91" spans="1:53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</row>
    <row r="92" spans="1:53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</row>
    <row r="93" spans="1:53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</row>
    <row r="94" spans="1:53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</row>
    <row r="95" spans="1:53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</row>
    <row r="96" spans="1:53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</row>
    <row r="97" spans="1:53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</row>
    <row r="98" spans="1:53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</row>
    <row r="99" spans="1:53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</row>
    <row r="100" spans="1:53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</row>
    <row r="101" spans="1:53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</row>
    <row r="102" spans="1:53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</row>
    <row r="103" spans="1:53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</row>
    <row r="104" spans="1:53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</row>
    <row r="105" spans="1:53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</row>
    <row r="106" spans="1:53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</row>
    <row r="107" spans="1:53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</row>
    <row r="108" spans="1:5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</row>
    <row r="109" spans="1:5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</row>
    <row r="110" spans="1:53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</row>
    <row r="111" spans="1:53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</row>
    <row r="112" spans="1:53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</row>
    <row r="113" spans="1:53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</row>
    <row r="114" spans="1:53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</row>
    <row r="115" spans="1:53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</row>
    <row r="116" spans="1:53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</row>
    <row r="117" spans="1:5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</row>
    <row r="118" spans="1:53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</row>
    <row r="119" spans="1:5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</row>
    <row r="120" spans="1:53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</row>
    <row r="121" spans="1:5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</row>
    <row r="122" spans="1:53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</row>
    <row r="123" spans="1:53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</row>
    <row r="124" spans="1:53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</row>
    <row r="125" spans="1:53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</row>
    <row r="126" spans="1:53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</row>
    <row r="127" spans="1:53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</row>
    <row r="128" spans="1:53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</row>
    <row r="129" spans="1:53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</row>
    <row r="130" spans="1:53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</row>
    <row r="131" spans="1:53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</row>
    <row r="132" spans="1:53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</row>
    <row r="133" spans="1:53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</row>
    <row r="134" spans="1:53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</row>
    <row r="135" spans="1:53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</row>
    <row r="136" spans="1:53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</row>
    <row r="137" spans="1:53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</row>
    <row r="138" spans="1:53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</row>
    <row r="139" spans="1:53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</row>
    <row r="140" spans="1:53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</row>
    <row r="141" spans="1:53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</row>
    <row r="142" spans="1:5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</row>
    <row r="143" spans="1:53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</row>
    <row r="144" spans="1:53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</row>
    <row r="145" spans="1:53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</row>
    <row r="146" spans="1:53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</row>
    <row r="147" spans="1:53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</row>
    <row r="148" spans="1:53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</row>
    <row r="149" spans="1:53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</row>
    <row r="150" spans="1:53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</row>
    <row r="151" spans="1:53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</row>
    <row r="152" spans="1:53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</row>
    <row r="153" spans="1:53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</row>
    <row r="154" spans="1:53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</row>
    <row r="155" spans="1:53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</row>
    <row r="156" spans="1:53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</row>
    <row r="157" spans="1:53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</row>
    <row r="158" spans="1:53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</row>
    <row r="159" spans="1:53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</row>
    <row r="160" spans="1:53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</row>
    <row r="161" spans="1:53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</row>
    <row r="162" spans="1:53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</row>
    <row r="163" spans="1:53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</row>
    <row r="164" spans="1:53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</row>
    <row r="165" spans="1:53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</row>
    <row r="166" spans="1:53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</row>
    <row r="167" spans="1:53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</row>
    <row r="168" spans="1:53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</row>
    <row r="169" spans="1:5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</row>
    <row r="170" spans="1:5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</row>
    <row r="171" spans="1:5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</row>
    <row r="172" spans="1:5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</row>
    <row r="173" spans="1:5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</row>
    <row r="174" spans="1:5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</row>
    <row r="175" spans="1:5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</row>
    <row r="176" spans="1:5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</row>
    <row r="177" spans="1:5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</row>
    <row r="178" spans="1:5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</row>
    <row r="179" spans="1:5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</row>
    <row r="180" spans="1:53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</row>
    <row r="181" spans="1:53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</row>
    <row r="182" spans="1:53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</row>
    <row r="183" spans="1:53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</row>
    <row r="184" spans="1:53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</row>
    <row r="185" spans="1:53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</row>
    <row r="186" spans="1:53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</row>
    <row r="187" spans="1:53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</row>
    <row r="188" spans="1:53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</row>
    <row r="189" spans="1:53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</row>
    <row r="190" spans="1:53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</row>
    <row r="191" spans="1:53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</row>
    <row r="192" spans="1:53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</row>
    <row r="193" spans="1:53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</row>
    <row r="194" spans="1:53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</row>
    <row r="195" spans="1:53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</row>
    <row r="196" spans="1:53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</row>
    <row r="197" spans="1:53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</row>
    <row r="198" spans="1:53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</row>
    <row r="199" spans="1:53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</row>
    <row r="200" spans="1:53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</row>
    <row r="201" spans="1:53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</row>
    <row r="202" spans="1:53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</row>
    <row r="203" spans="1:53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</row>
    <row r="204" spans="1:53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</row>
    <row r="205" spans="1:53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</row>
    <row r="206" spans="1:53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</row>
    <row r="207" spans="1:53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</row>
    <row r="208" spans="1:53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</row>
    <row r="209" spans="1:53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</row>
    <row r="210" spans="1:53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</row>
    <row r="211" spans="1:53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</row>
    <row r="212" spans="1:53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</row>
    <row r="213" spans="1:53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</row>
    <row r="214" spans="1:53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</row>
    <row r="215" spans="1:53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</row>
    <row r="216" spans="1:53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</row>
    <row r="217" spans="1:53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</row>
    <row r="218" spans="1:53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</row>
    <row r="219" spans="1:53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</row>
    <row r="220" spans="1:53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</row>
    <row r="221" spans="1:53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</row>
    <row r="222" spans="1:53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</row>
    <row r="223" spans="1:53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</row>
    <row r="224" spans="1:53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</row>
    <row r="225" spans="1:53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</row>
    <row r="226" spans="1:53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</row>
    <row r="227" spans="1:53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</row>
    <row r="228" spans="1:53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</row>
    <row r="229" spans="1:53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</row>
    <row r="230" spans="1:53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</row>
    <row r="231" spans="1:53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</row>
    <row r="232" spans="1:53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</row>
    <row r="233" spans="1:53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</row>
    <row r="234" spans="1:53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</row>
    <row r="235" spans="1:53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</row>
    <row r="236" spans="1:53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</row>
    <row r="237" spans="1:53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</row>
    <row r="238" spans="1:53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</row>
    <row r="239" spans="1:53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</row>
    <row r="240" spans="1:53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</row>
    <row r="241" spans="1:53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</row>
    <row r="242" spans="1:53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</row>
    <row r="243" spans="1:53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</row>
    <row r="244" spans="1:53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</row>
    <row r="245" spans="1:53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</row>
    <row r="246" spans="1:53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</row>
    <row r="247" spans="1:53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</row>
    <row r="248" spans="1:53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</row>
    <row r="249" spans="1:53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</row>
    <row r="250" spans="1:53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</row>
    <row r="251" spans="1:53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</row>
    <row r="252" spans="1:53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</row>
    <row r="253" spans="1:53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</row>
    <row r="254" spans="1:53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</row>
    <row r="255" spans="1:53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</row>
    <row r="256" spans="1:53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</row>
    <row r="257" spans="1:53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</row>
    <row r="258" spans="1:53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</row>
    <row r="259" spans="1:53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</row>
    <row r="260" spans="1:53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</row>
    <row r="261" spans="1:53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</row>
    <row r="262" spans="1:53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</row>
    <row r="263" spans="1:53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</row>
    <row r="264" spans="1:53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</row>
    <row r="265" spans="1:53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</row>
    <row r="266" spans="1:53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</row>
    <row r="267" spans="1:53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</row>
    <row r="268" spans="1:5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</row>
    <row r="269" spans="1:5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</row>
    <row r="270" spans="1:5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</row>
    <row r="271" spans="1:53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</row>
    <row r="272" spans="1:53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</row>
    <row r="273" spans="1:53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</row>
    <row r="274" spans="1:53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</row>
    <row r="275" spans="1:53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</row>
    <row r="276" spans="1:53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</row>
    <row r="277" spans="1:53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</row>
    <row r="278" spans="1:53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</row>
    <row r="279" spans="1:53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</row>
    <row r="280" spans="1:53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</row>
    <row r="281" spans="1:53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</row>
    <row r="282" spans="1:53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</row>
    <row r="283" spans="1:53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</row>
    <row r="284" spans="1:53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</row>
    <row r="285" spans="1:53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</row>
    <row r="286" spans="1:53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</row>
    <row r="287" spans="1:53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</row>
    <row r="288" spans="1:53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</row>
    <row r="289" spans="1:53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</row>
    <row r="290" spans="1:53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</row>
    <row r="291" spans="1:53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</row>
    <row r="292" spans="1:53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</row>
    <row r="293" spans="1:53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</row>
    <row r="294" spans="1:53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</row>
    <row r="295" spans="1:53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</row>
    <row r="296" spans="1:53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</row>
    <row r="297" spans="1:53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</row>
    <row r="298" spans="1:53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</row>
    <row r="299" spans="1:53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</row>
    <row r="300" spans="1:53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</row>
    <row r="301" spans="1:53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</row>
    <row r="302" spans="1:53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</row>
    <row r="303" spans="1:53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</row>
    <row r="304" spans="1:53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</row>
    <row r="305" spans="1:53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</row>
    <row r="306" spans="1:53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</row>
    <row r="307" spans="1:53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</row>
    <row r="308" spans="1:53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</row>
    <row r="309" spans="1:53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</row>
    <row r="310" spans="1:53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</row>
    <row r="311" spans="1:53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</row>
    <row r="312" spans="1:53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</row>
    <row r="313" spans="1:53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</row>
    <row r="314" spans="1:53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</row>
    <row r="315" spans="1:53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</row>
    <row r="316" spans="1:53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</row>
    <row r="317" spans="1:53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</row>
    <row r="318" spans="1:53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</row>
    <row r="319" spans="1:53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</row>
    <row r="320" spans="1:53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</row>
    <row r="321" spans="1:53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</row>
    <row r="322" spans="1:53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</row>
    <row r="323" spans="1:53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</row>
    <row r="324" spans="1:53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</row>
    <row r="325" spans="1:53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</row>
    <row r="326" spans="1:53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</row>
    <row r="327" spans="1:53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</row>
    <row r="328" spans="1:53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</row>
    <row r="329" spans="1:53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</row>
    <row r="330" spans="1:53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</row>
    <row r="331" spans="1:53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</row>
    <row r="332" spans="1:53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</row>
    <row r="333" spans="1:53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</row>
    <row r="334" spans="1:53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</row>
    <row r="335" spans="1:53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</row>
    <row r="336" spans="1:53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</row>
    <row r="337" spans="1:53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</row>
    <row r="338" spans="1:53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</row>
    <row r="339" spans="1:53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</row>
    <row r="340" spans="1:53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</row>
    <row r="341" spans="1:53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</row>
    <row r="342" spans="1:53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</row>
    <row r="343" spans="1:53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</row>
    <row r="344" spans="1:53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</row>
    <row r="345" spans="1:53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</row>
    <row r="346" spans="1:53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</row>
    <row r="347" spans="1:53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</row>
    <row r="348" spans="1:53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</row>
    <row r="349" spans="1:53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</row>
    <row r="350" spans="1:53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</row>
    <row r="351" spans="1:53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</row>
    <row r="352" spans="1:53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</sheetData>
  <mergeCells count="37">
    <mergeCell ref="B36:N37"/>
    <mergeCell ref="G5:H5"/>
    <mergeCell ref="B22:B24"/>
    <mergeCell ref="A22:A24"/>
    <mergeCell ref="C22:C24"/>
    <mergeCell ref="F22:F24"/>
    <mergeCell ref="M5:N5"/>
    <mergeCell ref="N23:N24"/>
    <mergeCell ref="D4:D7"/>
    <mergeCell ref="E4:E7"/>
    <mergeCell ref="D22:D24"/>
    <mergeCell ref="E22:E24"/>
    <mergeCell ref="M23:M24"/>
    <mergeCell ref="G23:G24"/>
    <mergeCell ref="H23:H24"/>
    <mergeCell ref="I23:I24"/>
    <mergeCell ref="A1:O1"/>
    <mergeCell ref="A2:G2"/>
    <mergeCell ref="A3:A7"/>
    <mergeCell ref="G4:J4"/>
    <mergeCell ref="G6:H6"/>
    <mergeCell ref="I6:J6"/>
    <mergeCell ref="K6:L6"/>
    <mergeCell ref="M6:N6"/>
    <mergeCell ref="K4:N4"/>
    <mergeCell ref="C3:N3"/>
    <mergeCell ref="O3:O6"/>
    <mergeCell ref="B3:B7"/>
    <mergeCell ref="C4:C7"/>
    <mergeCell ref="J2:O2"/>
    <mergeCell ref="F4:F7"/>
    <mergeCell ref="H2:I2"/>
    <mergeCell ref="J23:J24"/>
    <mergeCell ref="K23:K24"/>
    <mergeCell ref="L23:L24"/>
    <mergeCell ref="I5:J5"/>
    <mergeCell ref="K5:L5"/>
  </mergeCells>
  <printOptions verticalCentered="1" gridLines="1"/>
  <pageMargins left="0.9055118110236221" right="0.39370078740157483" top="0.35433070866141736" bottom="0.35433070866141736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cp:lastPrinted>2023-11-07T08:08:09Z</cp:lastPrinted>
  <dcterms:created xsi:type="dcterms:W3CDTF">2015-05-26T11:05:19Z</dcterms:created>
  <dcterms:modified xsi:type="dcterms:W3CDTF">2023-12-05T13:43:25Z</dcterms:modified>
</cp:coreProperties>
</file>